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<sst xmlns="http://schemas.openxmlformats.org/spreadsheetml/2006/main" count="519" uniqueCount="501">
  <si>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</si>
  <si>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</si>
  <si>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</si>
  <si>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</si>
  <si>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</si>
  <si>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</si>
  <si>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</si>
  <si>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</si>
  <si>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</si>
  <si>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</si>
  <si>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</si>
  <si>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</si>
  <si>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</si>
  <si>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</si>
  <si>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</si>
  <si>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</si>
  <si>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</si>
  <si>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</si>
  <si>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</si>
  <si>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</si>
  <si>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</si>
  <si>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</si>
  <si>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</si>
  <si>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</si>
  <si>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</si>
  <si>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</si>
  <si>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</si>
  <si>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</si>
  <si>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</si>
  <si>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</si>
  <si>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</si>
  <si>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</si>
  <si>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</si>
  <si>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</si>
  <si>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</si>
  <si>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</si>
  <si>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</si>
  <si>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</si>
  <si>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</si>
  <si>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</si>
  <si>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</si>
  <si>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</si>
  <si>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</si>
  <si>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</si>
  <si>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</si>
  <si>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</si>
  <si>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</si>
  <si>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</si>
  <si>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</si>
  <si>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</si>
  <si>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</si>
  <si>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</si>
  <si>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</si>
  <si>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</si>
  <si>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</si>
  <si>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</si>
  <si>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</si>
  <si>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</si>
  <si>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</si>
  <si>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</si>
  <si>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</si>
  <si>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</si>
  <si>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</si>
  <si>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</si>
  <si>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</si>
  <si>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</si>
  <si>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</si>
  <si>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</si>
  <si>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</si>
  <si>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</si>
  <si>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</si>
  <si>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</si>
  <si>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</si>
  <si>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</si>
  <si>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</si>
  <si>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</si>
  <si>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</si>
  <si>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</si>
  <si>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</si>
  <si>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</si>
  <si>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</si>
  <si>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</si>
  <si>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</si>
  <si>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</si>
  <si>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</si>
  <si>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</si>
  <si>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</si>
  <si>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</si>
  <si>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</si>
  <si>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</si>
  <si>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</si>
  <si>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</si>
  <si>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</si>
  <si>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</si>
  <si>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</si>
  <si>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</si>
  <si>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</si>
  <si>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</si>
  <si>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</si>
  <si>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</si>
  <si>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</si>
  <si>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</si>
  <si>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</si>
  <si>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</si>
  <si>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</si>
  <si>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</si>
  <si>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</si>
  <si>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</si>
  <si>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</si>
  <si>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</si>
  <si>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</si>
  <si>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</si>
  <si>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</si>
  <si>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</si>
  <si>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</si>
  <si>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</si>
  <si>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</si>
  <si>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</si>
  <si>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</si>
  <si>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</si>
  <si>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</si>
  <si>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</si>
  <si>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</si>
  <si>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</si>
  <si>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</si>
  <si>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</si>
  <si>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</si>
  <si>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</si>
  <si>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</si>
  <si>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</si>
  <si>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</si>
  <si>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</si>
  <si>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</si>
  <si>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</si>
  <si>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</si>
  <si>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</si>
  <si>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</si>
  <si>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</si>
  <si>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</si>
  <si>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</si>
  <si>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</si>
  <si>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</si>
  <si>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</si>
  <si>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</si>
  <si>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</si>
  <si>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</si>
  <si>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</si>
  <si>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</si>
  <si>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</si>
  <si>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</si>
  <si>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</si>
  <si>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</si>
  <si>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</si>
  <si>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</si>
  <si>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</si>
  <si>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</si>
  <si>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</si>
  <si>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</si>
  <si>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</si>
  <si>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</si>
  <si>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</si>
  <si>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</si>
  <si>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</si>
  <si>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</si>
  <si>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</si>
  <si>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</si>
  <si>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</si>
  <si>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</si>
  <si>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</si>
  <si>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</si>
  <si>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</si>
  <si>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</si>
  <si>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</si>
  <si>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</si>
  <si>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</si>
  <si>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</si>
  <si>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</si>
  <si>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</si>
  <si>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</si>
  <si>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</si>
  <si>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</si>
  <si>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</si>
  <si>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</si>
  <si>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</si>
  <si>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</si>
  <si>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</si>
  <si>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</si>
  <si>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</si>
  <si>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</si>
  <si>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</si>
  <si>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</si>
  <si>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</si>
  <si>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</si>
  <si>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</si>
  <si>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</si>
  <si>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</si>
  <si>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</si>
  <si>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</si>
  <si>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</si>
  <si>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</si>
  <si>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</si>
  <si>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</si>
  <si>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</si>
  <si>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</si>
  <si>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</si>
  <si>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</si>
  <si>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</si>
  <si>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</si>
  <si>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</si>
  <si>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</si>
  <si>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</si>
  <si>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</si>
  <si>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</si>
  <si>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</si>
  <si>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</si>
  <si>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</si>
  <si>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</si>
  <si>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</si>
  <si>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</si>
  <si>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</si>
  <si>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</si>
  <si>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</si>
  <si>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</si>
  <si>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</si>
  <si>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</si>
  <si>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</si>
  <si>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</si>
  <si>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</si>
  <si>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</si>
  <si>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</si>
  <si>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</si>
  <si>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</si>
  <si>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</si>
  <si>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</si>
  <si>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</si>
  <si>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</si>
  <si>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</si>
  <si>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</si>
  <si>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</si>
  <si>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</si>
  <si>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</si>
  <si>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</si>
  <si>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</si>
  <si>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</si>
  <si>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</si>
  <si>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</si>
  <si>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</si>
  <si>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</si>
  <si>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</si>
  <si>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</si>
  <si>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</si>
  <si>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</si>
  <si>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</si>
  <si>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</si>
  <si>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</si>
  <si>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</si>
  <si>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</si>
  <si>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</si>
  <si>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</si>
  <si>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</si>
  <si>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</si>
  <si>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</si>
  <si>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</si>
  <si>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</si>
  <si>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</si>
  <si>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</si>
  <si>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</si>
  <si>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</si>
  <si>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</si>
  <si>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</si>
  <si>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</si>
  <si>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</si>
  <si>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</si>
  <si>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</si>
  <si>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</si>
  <si>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</si>
  <si>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</si>
  <si>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</si>
  <si>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</si>
  <si>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</si>
  <si>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</si>
  <si>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</si>
  <si>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</si>
  <si>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</si>
  <si>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</si>
  <si>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</si>
  <si>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</si>
  <si>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</si>
  <si>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</si>
  <si>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</si>
  <si>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</si>
  <si>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</si>
  <si>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</si>
  <si>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</si>
  <si>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</si>
  <si>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</si>
  <si>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</si>
  <si>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</si>
  <si>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</si>
  <si>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</si>
  <si>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</si>
  <si>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</si>
  <si>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</si>
  <si>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</si>
  <si>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</si>
  <si>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</si>
  <si>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</si>
  <si>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</si>
  <si>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</si>
  <si>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</si>
  <si>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</si>
  <si>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</si>
  <si>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</si>
  <si>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</si>
  <si>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</si>
  <si>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</si>
  <si>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</si>
  <si>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</si>
  <si>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</si>
  <si>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</si>
  <si>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</si>
  <si>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</si>
  <si>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</si>
  <si>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</si>
  <si>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</si>
  <si>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</si>
  <si>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</si>
  <si>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</si>
  <si>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</si>
  <si>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</si>
  <si>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</si>
  <si>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</si>
  <si>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</si>
  <si>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</si>
  <si>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</si>
  <si>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</si>
  <si>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</si>
  <si>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</si>
  <si>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</si>
  <si>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</si>
  <si>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</si>
  <si>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</si>
  <si>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</si>
  <si>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</si>
  <si>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</si>
  <si>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</si>
  <si>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</si>
  <si>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</si>
  <si>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</si>
  <si>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</si>
  <si>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</si>
  <si>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</si>
  <si>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</si>
  <si>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</si>
  <si>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</si>
  <si>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</si>
  <si>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</si>
  <si>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</si>
  <si>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</si>
  <si>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</si>
  <si>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</si>
  <si>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</si>
  <si>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</si>
  <si>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</si>
  <si>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</si>
  <si>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</si>
  <si>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</si>
  <si>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</si>
  <si>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</si>
  <si>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</si>
  <si>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</si>
  <si>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</si>
  <si>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</si>
  <si>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</si>
  <si>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</si>
  <si>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</si>
  <si>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</si>
  <si>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</si>
  <si>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</si>
  <si>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</si>
  <si>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</si>
  <si>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</si>
  <si>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</si>
  <si>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</si>
  <si>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</si>
  <si>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</si>
  <si>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</si>
  <si>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</si>
  <si>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</si>
  <si>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</si>
  <si>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</si>
  <si>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</si>
  <si>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</si>
  <si>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</si>
  <si>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</si>
  <si>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</si>
  <si>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</si>
  <si>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</si>
  <si>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</si>
  <si>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</si>
  <si>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</si>
  <si>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</si>
  <si>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</si>
  <si>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</si>
  <si>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</si>
  <si>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</si>
  <si>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</si>
  <si>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</si>
  <si>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</si>
  <si>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</si>
  <si>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</si>
  <si>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</si>
  <si>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</si>
  <si>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</si>
  <si>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</si>
  <si>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</si>
  <si>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</si>
  <si>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</si>
  <si>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</si>
  <si>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</si>
  <si>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</si>
  <si>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</si>
  <si>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</si>
  <si>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</si>
  <si>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</si>
  <si>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</si>
  <si>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</si>
  <si>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</si>
  <si>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</si>
  <si>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</si>
  <si>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</si>
  <si>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</si>
  <si>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</si>
  <si>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</si>
  <si>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</si>
  <si>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</si>
  <si>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</si>
  <si>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</si>
  <si>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</si>
  <si>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</si>
  <si>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</si>
  <si>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</si>
  <si>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</si>
  <si>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</si>
  <si>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</si>
  <si>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</si>
  <si>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</si>
  <si>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</si>
  <si>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</si>
  <si>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</si>
  <si>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</si>
  <si>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</si>
  <si>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</si>
  <si>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</si>
  <si>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</si>
  <si>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</si>
  <si>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</si>
  <si>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</si>
  <si>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</si>
  <si>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</si>
  <si>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</si>
  <si>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</si>
  <si>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</si>
  <si>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</si>
  <si>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</si>
  <si>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</si>
  <si>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</si>
  <si>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</si>
  <si>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</si>
  <si>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</si>
  <si>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</si>
  <si>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</si>
  <si>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</si>
  <si>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</si>
  <si>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</si>
  <si>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</si>
  <si>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</si>
  <si>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</si>
  <si>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</si>
  <si>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</si>
  <si>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</si>
  <si>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</si>
  <si>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</si>
  <si>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</si>
  <si>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</si>
  <si>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</si>
  <si>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</si>
  <si>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</si>
  <si>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</si>
  <si>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</si>
  <si>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</si>
  <si>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</si>
  <si>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</si>
  <si>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</si>
  <si>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</si>
  <si>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</si>
  <si>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</si>
  <si>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</si>
  <si>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5. Lợi thế thương mại</t>
  </si>
  <si>
    <t>Company:   Minh Phu Seafood Corp. (MPC)</t>
  </si>
  <si>
    <t xml:space="preserve">REVIEWED FINANCIAL STATEMENT - 2018 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</si>
</sst>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zoomScale="120" zoomScaleNormal="120" zoomScalePageLayoutView="0" workbookViewId="0" topLeftCell="B1">
      <selection activeCell="H166" sqref="H166"/>
    </sheetView>
  </sheetViews>
  <sheetFormatPr defaultColWidth="23.7109375" defaultRowHeight="12"/>
  <cols>
    <col min="1" max="1" width="46.57421875" style="0" hidden="1" customWidth="1"/>
    <col min="2" max="2" width="56.421875" style="0" customWidth="1"/>
    <col min="3" max="3" width="18.421875" style="0" hidden="1" customWidth="1"/>
    <col min="4" max="4" width="25.140625" style="0" hidden="1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500</v>
      </c>
      <c r="B3" s="35"/>
      <c r="C3" s="35"/>
      <c r="D3" s="35"/>
      <c r="E3" s="35"/>
    </row>
    <row r="4" spans="1:5" ht="15.75">
      <c r="A4" s="36" t="s">
        <v>496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f>E11+E14+E18+E29+E32+E40</f>
        <v>9075931602853</v>
      </c>
      <c r="F10" s="24">
        <f>F11+F14+F18+F29+F32+F40</f>
        <v>8031892276387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933144269399</v>
      </c>
      <c r="F11" s="20">
        <f>F12+F13</f>
        <v>1785115577774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115034419399</v>
      </c>
      <c r="F12" s="21">
        <v>180524327774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818109850000</v>
      </c>
      <c r="F13" s="21">
        <v>1604591250000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696246973050</v>
      </c>
      <c r="F14" s="20">
        <f>F15+F16+F17</f>
        <v>231236106650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8807389411</v>
      </c>
      <c r="F15" s="21">
        <v>14811109411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-5853657111</v>
      </c>
      <c r="F16" s="21">
        <v>-8613935111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693293240750</v>
      </c>
      <c r="F17" s="21">
        <v>225038932350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1289864929054</v>
      </c>
      <c r="F18" s="20">
        <f>F19+F22+F23+F24+F25+F26+F27+F28</f>
        <v>1913341914340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1054176521887</v>
      </c>
      <c r="F19" s="21">
        <v>1797225655844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109565606428</v>
      </c>
      <c r="F22" s="21">
        <v>37016652116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52000000000</v>
      </c>
      <c r="F25" s="21">
        <v>44000000000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76086340276</v>
      </c>
      <c r="F26" s="21">
        <v>37063145917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-1963539537</v>
      </c>
      <c r="F27" s="21">
        <v>-1963539537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6105723297947</v>
      </c>
      <c r="F29" s="20">
        <f>F30+F31</f>
        <v>4073199229344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6147419379749</v>
      </c>
      <c r="F30" s="21">
        <v>4101475749558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-41696081802</v>
      </c>
      <c r="F31" s="21">
        <v>-28276520214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50952133403</v>
      </c>
      <c r="F32" s="20">
        <f>F33+F36+F37+F38+F39</f>
        <v>28999448279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3315413192</v>
      </c>
      <c r="F33" s="21">
        <v>2973095406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35601288514</v>
      </c>
      <c r="F36" s="21">
        <v>16782851990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12035431697</v>
      </c>
      <c r="F37" s="21">
        <v>9243500883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/>
      <c r="F41" s="21"/>
    </row>
    <row r="42" spans="1:6" ht="12">
      <c r="A42" s="3" t="s">
        <v>68</v>
      </c>
      <c r="B42" s="13" t="s">
        <v>327</v>
      </c>
      <c r="C42" s="4" t="s">
        <v>69</v>
      </c>
      <c r="D42" s="4"/>
      <c r="E42" s="21"/>
      <c r="F42" s="21"/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1456092918958</v>
      </c>
      <c r="F43" s="20">
        <f>F44+F54+F64+F67+F70+F76+F81</f>
        <v>1478394377372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14682294328</v>
      </c>
      <c r="F44" s="20">
        <f>F45+F46+F47+F48+F49+F50+F53</f>
        <v>14605161928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f>E51+E52</f>
        <v>14682294328</v>
      </c>
      <c r="F50" s="21">
        <f>F51+F52</f>
        <v>14605161928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14682294328</v>
      </c>
      <c r="F52" s="21">
        <v>14605161928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945736533546</v>
      </c>
      <c r="F54" s="20">
        <f>F55+F58+F61</f>
        <v>978811612445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887437969495</v>
      </c>
      <c r="F55" s="20">
        <f>F56+F57</f>
        <v>919358028497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2139648739368</v>
      </c>
      <c r="F56" s="21">
        <v>2087248831678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-1252210769873</v>
      </c>
      <c r="F57" s="21">
        <v>-1167890803181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58298564051</v>
      </c>
      <c r="F61" s="20">
        <f>F62+F63</f>
        <v>59453583948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71410249065</v>
      </c>
      <c r="F62" s="21">
        <v>71253107385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-13111685014</v>
      </c>
      <c r="F63" s="21">
        <v>-11799523437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152708454661</v>
      </c>
      <c r="F67" s="20">
        <f>F68+F69</f>
        <v>157518936138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152708454661</v>
      </c>
      <c r="F69" s="21">
        <v>157518936138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116319793453</v>
      </c>
      <c r="F70" s="20">
        <f>F71+F72+F73+F74+F75</f>
        <v>121167019076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104319793453</v>
      </c>
      <c r="F72" s="21">
        <v>108667019076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12000000000</v>
      </c>
      <c r="F75" s="21">
        <v>12500000000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E77+E78+E79+E80+E81</f>
        <v>226645842970</v>
      </c>
      <c r="F76" s="20">
        <f>F77+F78+F79+F80</f>
        <v>205004608099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207025719147</v>
      </c>
      <c r="F77" s="21">
        <v>174659711634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19620123823</v>
      </c>
      <c r="F78" s="21">
        <v>30344896465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3" t="s">
        <v>498</v>
      </c>
      <c r="B81" s="7"/>
      <c r="C81" s="4"/>
      <c r="D81" s="4"/>
      <c r="E81" s="21"/>
      <c r="F81" s="21">
        <v>1287039686</v>
      </c>
    </row>
    <row r="82" spans="1:6" ht="12">
      <c r="A82" s="2" t="s">
        <v>140</v>
      </c>
      <c r="B82" s="5" t="s">
        <v>298</v>
      </c>
      <c r="C82" s="4" t="s">
        <v>141</v>
      </c>
      <c r="D82" s="4"/>
      <c r="E82" s="20">
        <f>E10+E43</f>
        <v>10532024521811</v>
      </c>
      <c r="F82" s="20">
        <f>F10+F43</f>
        <v>9510286653759</v>
      </c>
    </row>
    <row r="83" spans="1:6" ht="12">
      <c r="A83" s="2" t="s">
        <v>142</v>
      </c>
      <c r="B83" s="5" t="s">
        <v>299</v>
      </c>
      <c r="C83" s="4"/>
      <c r="D83" s="4"/>
      <c r="E83" s="20" t="s">
        <v>4</v>
      </c>
      <c r="F83" s="20" t="s">
        <v>4</v>
      </c>
    </row>
    <row r="84" spans="1:6" ht="12">
      <c r="A84" s="2" t="s">
        <v>143</v>
      </c>
      <c r="B84" s="5" t="s">
        <v>300</v>
      </c>
      <c r="C84" s="4" t="s">
        <v>144</v>
      </c>
      <c r="D84" s="4"/>
      <c r="E84" s="20">
        <f>E85+E107</f>
        <v>7276192047500</v>
      </c>
      <c r="F84" s="20">
        <f>F85+F107</f>
        <v>6518661625096</v>
      </c>
    </row>
    <row r="85" spans="1:6" ht="12">
      <c r="A85" s="2" t="s">
        <v>145</v>
      </c>
      <c r="B85" s="5" t="s">
        <v>301</v>
      </c>
      <c r="C85" s="4" t="s">
        <v>146</v>
      </c>
      <c r="D85" s="4"/>
      <c r="E85" s="20">
        <f>E86+E89+E90+E91+E92+E96+E97+E98+E103+E100+E94+E95</f>
        <v>5832110045002</v>
      </c>
      <c r="F85" s="20">
        <f>F86+F89+F90+F91+F92+F96+F97+F103+F95+F100+F98</f>
        <v>4411280651253</v>
      </c>
    </row>
    <row r="86" spans="1:6" s="23" customFormat="1" ht="12">
      <c r="A86" s="3" t="s">
        <v>147</v>
      </c>
      <c r="B86" s="6" t="s">
        <v>356</v>
      </c>
      <c r="C86" s="22" t="s">
        <v>148</v>
      </c>
      <c r="D86" s="22"/>
      <c r="E86" s="21">
        <v>709836847308</v>
      </c>
      <c r="F86" s="21">
        <v>656213732042</v>
      </c>
    </row>
    <row r="87" spans="1:6" ht="12">
      <c r="A87" s="10" t="s">
        <v>149</v>
      </c>
      <c r="B87" s="7" t="s">
        <v>351</v>
      </c>
      <c r="C87" s="4" t="s">
        <v>150</v>
      </c>
      <c r="D87" s="4"/>
      <c r="E87" s="21"/>
      <c r="F87" s="21"/>
    </row>
    <row r="88" spans="1:6" ht="12">
      <c r="A88" s="3" t="s">
        <v>151</v>
      </c>
      <c r="B88" s="7" t="s">
        <v>352</v>
      </c>
      <c r="C88" s="4" t="s">
        <v>152</v>
      </c>
      <c r="D88" s="4"/>
      <c r="E88" s="21"/>
      <c r="F88" s="21"/>
    </row>
    <row r="89" spans="1:6" ht="12">
      <c r="A89" s="10" t="s">
        <v>153</v>
      </c>
      <c r="B89" s="6" t="s">
        <v>403</v>
      </c>
      <c r="C89" s="4" t="s">
        <v>154</v>
      </c>
      <c r="D89" s="4"/>
      <c r="E89" s="21">
        <v>71846879928</v>
      </c>
      <c r="F89" s="21">
        <v>20156483977</v>
      </c>
    </row>
    <row r="90" spans="1:6" ht="12">
      <c r="A90" s="3" t="s">
        <v>155</v>
      </c>
      <c r="B90" s="7" t="s">
        <v>353</v>
      </c>
      <c r="C90" s="4" t="s">
        <v>156</v>
      </c>
      <c r="D90" s="4"/>
      <c r="E90" s="21">
        <v>25784249383</v>
      </c>
      <c r="F90" s="21">
        <v>33539904002</v>
      </c>
    </row>
    <row r="91" spans="1:6" ht="12">
      <c r="A91" s="3" t="s">
        <v>157</v>
      </c>
      <c r="B91" s="7" t="s">
        <v>354</v>
      </c>
      <c r="C91" s="4" t="s">
        <v>158</v>
      </c>
      <c r="D91" s="4"/>
      <c r="E91" s="21">
        <v>55279481758</v>
      </c>
      <c r="F91" s="21">
        <v>88722496835</v>
      </c>
    </row>
    <row r="92" spans="1:6" ht="12">
      <c r="A92" s="3" t="s">
        <v>159</v>
      </c>
      <c r="B92" s="7" t="s">
        <v>355</v>
      </c>
      <c r="C92" s="4" t="s">
        <v>160</v>
      </c>
      <c r="D92" s="4"/>
      <c r="E92" s="21">
        <v>815275800</v>
      </c>
      <c r="F92" s="21">
        <v>944624935</v>
      </c>
    </row>
    <row r="93" spans="1:6" ht="12">
      <c r="A93" s="10" t="s">
        <v>161</v>
      </c>
      <c r="B93" s="7" t="s">
        <v>357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7" t="s">
        <v>358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7" t="s">
        <v>359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7" t="s">
        <v>360</v>
      </c>
      <c r="C96" s="4" t="s">
        <v>168</v>
      </c>
      <c r="D96" s="4"/>
      <c r="E96" s="21">
        <v>77795242598</v>
      </c>
      <c r="F96" s="21">
        <v>76110288683</v>
      </c>
    </row>
    <row r="97" spans="1:6" ht="12">
      <c r="A97" s="10" t="s">
        <v>169</v>
      </c>
      <c r="B97" s="7" t="s">
        <v>361</v>
      </c>
      <c r="C97" s="4" t="s">
        <v>170</v>
      </c>
      <c r="D97" s="4"/>
      <c r="E97" s="21"/>
      <c r="F97" s="21"/>
    </row>
    <row r="98" spans="1:6" ht="12">
      <c r="A98" s="10" t="s">
        <v>171</v>
      </c>
      <c r="B98" s="7" t="s">
        <v>362</v>
      </c>
      <c r="C98" s="4" t="s">
        <v>172</v>
      </c>
      <c r="D98" s="4"/>
      <c r="E98" s="21">
        <v>4818269882553</v>
      </c>
      <c r="F98" s="21">
        <v>3475843624232</v>
      </c>
    </row>
    <row r="99" spans="1:6" ht="12">
      <c r="A99" s="3" t="s">
        <v>173</v>
      </c>
      <c r="B99" s="7" t="s">
        <v>363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7" t="s">
        <v>364</v>
      </c>
      <c r="C100" s="4" t="s">
        <v>176</v>
      </c>
      <c r="D100" s="4"/>
      <c r="E100" s="21">
        <v>72482185674</v>
      </c>
      <c r="F100" s="21">
        <v>59749496547</v>
      </c>
    </row>
    <row r="101" spans="1:6" ht="12">
      <c r="A101" s="10" t="s">
        <v>177</v>
      </c>
      <c r="B101" s="9" t="s">
        <v>365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7" t="s">
        <v>366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367</v>
      </c>
      <c r="C103" s="22" t="s">
        <v>182</v>
      </c>
      <c r="D103" s="22"/>
      <c r="E103" s="21"/>
      <c r="F103" s="21"/>
    </row>
    <row r="104" spans="1:6" ht="12">
      <c r="A104" s="10" t="s">
        <v>183</v>
      </c>
      <c r="B104" s="7" t="s">
        <v>368</v>
      </c>
      <c r="C104" s="4" t="s">
        <v>184</v>
      </c>
      <c r="D104" s="4"/>
      <c r="E104" s="21"/>
      <c r="F104" s="21"/>
    </row>
    <row r="105" spans="1:6" ht="12">
      <c r="A105" s="10" t="s">
        <v>185</v>
      </c>
      <c r="B105" s="7" t="s">
        <v>369</v>
      </c>
      <c r="C105" s="4" t="s">
        <v>186</v>
      </c>
      <c r="D105" s="4"/>
      <c r="E105" s="21"/>
      <c r="F105" s="21"/>
    </row>
    <row r="106" spans="1:6" ht="12">
      <c r="A106" s="10" t="s">
        <v>187</v>
      </c>
      <c r="B106" s="7" t="s">
        <v>370</v>
      </c>
      <c r="C106" s="4" t="s">
        <v>188</v>
      </c>
      <c r="D106" s="4"/>
      <c r="E106" s="21"/>
      <c r="F106" s="21"/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f>SUM(E108:E120)</f>
        <v>1444082002498</v>
      </c>
      <c r="F107" s="20">
        <f>SUM(F108:F120)</f>
        <v>2107380973843</v>
      </c>
    </row>
    <row r="108" spans="1:6" ht="12">
      <c r="A108" s="3" t="s">
        <v>191</v>
      </c>
      <c r="B108" s="7" t="s">
        <v>371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404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372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373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374</v>
      </c>
      <c r="C113" s="4" t="s">
        <v>202</v>
      </c>
      <c r="D113" s="4"/>
      <c r="E113" s="21">
        <v>37346594781</v>
      </c>
      <c r="F113" s="21">
        <v>37736977305</v>
      </c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1896856000</v>
      </c>
      <c r="F114" s="21">
        <v>6836856000</v>
      </c>
    </row>
    <row r="115" spans="1:6" ht="12">
      <c r="A115" s="3" t="s">
        <v>205</v>
      </c>
      <c r="B115" s="10" t="s">
        <v>375</v>
      </c>
      <c r="C115" s="4" t="s">
        <v>206</v>
      </c>
      <c r="D115" s="4"/>
      <c r="E115" s="21">
        <v>1386096666691</v>
      </c>
      <c r="F115" s="21">
        <v>2042916666687</v>
      </c>
    </row>
    <row r="116" spans="1:6" ht="12">
      <c r="A116" s="10" t="s">
        <v>207</v>
      </c>
      <c r="B116" s="11" t="s">
        <v>376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377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378</v>
      </c>
      <c r="C118" s="4" t="s">
        <v>212</v>
      </c>
      <c r="D118" s="4"/>
      <c r="E118" s="21">
        <v>18741885026</v>
      </c>
      <c r="F118" s="21">
        <v>19890473851</v>
      </c>
    </row>
    <row r="119" spans="1:6" ht="12">
      <c r="A119" s="10" t="s">
        <v>213</v>
      </c>
      <c r="B119" s="10" t="s">
        <v>379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380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f>E122+E140</f>
        <v>3255832474311</v>
      </c>
      <c r="F121" s="20">
        <f>F122+F140</f>
        <v>2991625028663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f>E123+E126+E127+E128+E129+E130+E131+E132+E133+E134+E135+E138+E139</f>
        <v>3255832474311</v>
      </c>
      <c r="F122" s="20">
        <f>F123+F126+F127+F128+F129+F130+F131+F132+F133+F134+F135+F138+F139</f>
        <v>2991625028663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f>E124+E125</f>
        <v>1384628500000</v>
      </c>
      <c r="F123" s="20">
        <f>F124+F125</f>
        <v>700000000000</v>
      </c>
    </row>
    <row r="124" spans="1:6" ht="12">
      <c r="A124" s="3" t="s">
        <v>223</v>
      </c>
      <c r="B124" s="17" t="s">
        <v>382</v>
      </c>
      <c r="C124" s="4" t="s">
        <v>224</v>
      </c>
      <c r="D124" s="4"/>
      <c r="E124" s="21">
        <v>1384628500000</v>
      </c>
      <c r="F124" s="21">
        <v>700000000000</v>
      </c>
    </row>
    <row r="125" spans="1:6" ht="12">
      <c r="A125" s="3" t="s">
        <v>225</v>
      </c>
      <c r="B125" s="17" t="s">
        <v>381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/>
      <c r="F126" s="21">
        <v>177876869236</v>
      </c>
    </row>
    <row r="127" spans="1:6" ht="12">
      <c r="A127" s="10" t="s">
        <v>229</v>
      </c>
      <c r="B127" s="7" t="s">
        <v>383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384</v>
      </c>
      <c r="C128" s="4" t="s">
        <v>232</v>
      </c>
      <c r="D128" s="4"/>
      <c r="E128" s="21"/>
      <c r="F128" s="21"/>
    </row>
    <row r="129" spans="1:6" ht="12">
      <c r="A129" s="3" t="s">
        <v>233</v>
      </c>
      <c r="B129" s="7" t="s">
        <v>385</v>
      </c>
      <c r="C129" s="4" t="s">
        <v>234</v>
      </c>
      <c r="D129" s="4"/>
      <c r="E129" s="21">
        <v>-80162090861</v>
      </c>
      <c r="F129" s="21">
        <v>-80162090861</v>
      </c>
    </row>
    <row r="130" spans="1:6" ht="12">
      <c r="A130" s="3" t="s">
        <v>235</v>
      </c>
      <c r="B130" s="7" t="s">
        <v>386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387</v>
      </c>
      <c r="C131" s="4" t="s">
        <v>238</v>
      </c>
      <c r="D131" s="4"/>
      <c r="E131" s="21">
        <v>130557900349</v>
      </c>
      <c r="F131" s="21">
        <v>125543277919</v>
      </c>
    </row>
    <row r="132" spans="1:6" ht="12">
      <c r="A132" s="10" t="s">
        <v>239</v>
      </c>
      <c r="B132" s="7" t="s">
        <v>388</v>
      </c>
      <c r="C132" s="4" t="s">
        <v>240</v>
      </c>
      <c r="D132" s="4"/>
      <c r="E132" s="21">
        <v>170515870874</v>
      </c>
      <c r="F132" s="21">
        <v>54374900005</v>
      </c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/>
      <c r="F133" s="21"/>
    </row>
    <row r="134" spans="1:6" ht="12">
      <c r="A134" s="3" t="s">
        <v>243</v>
      </c>
      <c r="B134" s="7" t="s">
        <v>389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390</v>
      </c>
      <c r="C135" s="4" t="s">
        <v>246</v>
      </c>
      <c r="D135" s="4"/>
      <c r="E135" s="20">
        <f>E136+E137</f>
        <v>1107563423641</v>
      </c>
      <c r="F135" s="20">
        <f>F136+F137</f>
        <v>1452263283294</v>
      </c>
    </row>
    <row r="136" spans="1:6" ht="12">
      <c r="A136" s="10" t="s">
        <v>247</v>
      </c>
      <c r="B136" s="17" t="s">
        <v>391</v>
      </c>
      <c r="C136" s="4" t="s">
        <v>248</v>
      </c>
      <c r="D136" s="4"/>
      <c r="E136" s="21">
        <v>803979956025</v>
      </c>
      <c r="F136" s="21">
        <v>813243669428</v>
      </c>
    </row>
    <row r="137" spans="1:6" ht="12.75" customHeight="1">
      <c r="A137" s="3" t="s">
        <v>249</v>
      </c>
      <c r="B137" s="17" t="s">
        <v>392</v>
      </c>
      <c r="C137" s="4" t="s">
        <v>250</v>
      </c>
      <c r="D137" s="4"/>
      <c r="E137" s="21">
        <v>303583467616</v>
      </c>
      <c r="F137" s="21">
        <v>639019613866</v>
      </c>
    </row>
    <row r="138" spans="1:6" ht="12">
      <c r="A138" s="3" t="s">
        <v>251</v>
      </c>
      <c r="B138" s="7" t="s">
        <v>393</v>
      </c>
      <c r="C138" s="4" t="s">
        <v>252</v>
      </c>
      <c r="D138" s="4"/>
      <c r="E138" s="21">
        <v>0</v>
      </c>
      <c r="F138" s="21"/>
    </row>
    <row r="139" spans="1:6" ht="12">
      <c r="A139" s="10" t="s">
        <v>253</v>
      </c>
      <c r="B139" s="7" t="s">
        <v>394</v>
      </c>
      <c r="C139" s="4" t="s">
        <v>254</v>
      </c>
      <c r="D139" s="4"/>
      <c r="E139" s="21">
        <v>542728870308</v>
      </c>
      <c r="F139" s="21">
        <v>561728789070</v>
      </c>
    </row>
    <row r="140" spans="1:6" ht="12">
      <c r="A140" s="25" t="s">
        <v>405</v>
      </c>
      <c r="B140" s="5" t="s">
        <v>406</v>
      </c>
      <c r="C140" s="4"/>
      <c r="D140" s="4"/>
      <c r="E140" s="21">
        <f>E141+E142+E143+E144+E147</f>
        <v>0</v>
      </c>
      <c r="F140" s="21"/>
    </row>
    <row r="141" spans="1:6" ht="12">
      <c r="A141" s="26" t="s">
        <v>407</v>
      </c>
      <c r="B141" s="6" t="s">
        <v>408</v>
      </c>
      <c r="C141" s="4"/>
      <c r="D141" s="4"/>
      <c r="E141" s="21"/>
      <c r="F141" s="21"/>
    </row>
    <row r="142" spans="1:6" ht="12">
      <c r="A142" s="26" t="s">
        <v>409</v>
      </c>
      <c r="B142" s="6" t="s">
        <v>410</v>
      </c>
      <c r="C142" s="4"/>
      <c r="D142" s="4"/>
      <c r="E142" s="21"/>
      <c r="F142" s="21"/>
    </row>
    <row r="143" spans="1:6" ht="12">
      <c r="A143" s="26" t="s">
        <v>411</v>
      </c>
      <c r="B143" s="6" t="s">
        <v>412</v>
      </c>
      <c r="C143" s="4"/>
      <c r="D143" s="4"/>
      <c r="E143" s="21"/>
      <c r="F143" s="21"/>
    </row>
    <row r="144" spans="1:6" ht="12">
      <c r="A144" s="26" t="s">
        <v>413</v>
      </c>
      <c r="B144" s="6" t="s">
        <v>414</v>
      </c>
      <c r="C144" s="4"/>
      <c r="D144" s="4"/>
      <c r="E144" s="21"/>
      <c r="F144" s="21"/>
    </row>
    <row r="145" spans="1:6" ht="12">
      <c r="A145" s="26" t="s">
        <v>415</v>
      </c>
      <c r="B145" s="6" t="s">
        <v>416</v>
      </c>
      <c r="C145" s="4"/>
      <c r="D145" s="4"/>
      <c r="E145" s="21"/>
      <c r="F145" s="21"/>
    </row>
    <row r="146" spans="1:6" ht="12">
      <c r="A146" s="26" t="s">
        <v>417</v>
      </c>
      <c r="B146" s="6" t="s">
        <v>418</v>
      </c>
      <c r="C146" s="4"/>
      <c r="D146" s="4"/>
      <c r="E146" s="21"/>
      <c r="F146" s="21"/>
    </row>
    <row r="147" spans="1:6" ht="12">
      <c r="A147" s="26" t="s">
        <v>419</v>
      </c>
      <c r="B147" s="6" t="s">
        <v>420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E84+E121</f>
        <v>10532024521811</v>
      </c>
      <c r="F148" s="20">
        <f>F84+F121</f>
        <v>9510286653759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396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397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395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J6" sqref="J6"/>
    </sheetView>
  </sheetViews>
  <sheetFormatPr defaultColWidth="23.8515625" defaultRowHeight="12"/>
  <cols>
    <col min="1" max="1" width="26.00390625" style="0" hidden="1" customWidth="1"/>
    <col min="2" max="2" width="33.00390625" style="0" customWidth="1"/>
    <col min="3" max="3" width="12.7109375" style="0" hidden="1" customWidth="1"/>
    <col min="4" max="4" width="13.57421875" style="0" hidden="1" customWidth="1"/>
    <col min="5" max="6" width="23.8515625" style="27" hidden="1" customWidth="1"/>
    <col min="7" max="7" width="41.140625" style="27" customWidth="1"/>
    <col min="8" max="8" width="40.00390625" style="27" customWidth="1"/>
  </cols>
  <sheetData>
    <row r="1" spans="1:8" ht="65.25" customHeight="1">
      <c r="A1" s="33" t="s">
        <v>499</v>
      </c>
      <c r="B1" s="33"/>
      <c r="C1" s="33"/>
      <c r="D1" s="33"/>
      <c r="E1" s="33"/>
      <c r="F1" s="33"/>
      <c r="G1" s="33"/>
      <c r="H1" s="33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 customHeight="1">
      <c r="A3" s="35" t="s">
        <v>500</v>
      </c>
      <c r="B3" s="35"/>
      <c r="C3" s="35"/>
      <c r="D3" s="35"/>
      <c r="E3" s="35"/>
      <c r="F3" s="35"/>
      <c r="G3" s="35"/>
      <c r="H3" s="35"/>
    </row>
    <row r="4" spans="1:8" ht="15.75">
      <c r="A4" s="36" t="s">
        <v>497</v>
      </c>
      <c r="B4" s="36"/>
      <c r="C4" s="36"/>
      <c r="D4" s="36"/>
      <c r="E4" s="36"/>
      <c r="F4" s="36"/>
      <c r="G4" s="36"/>
      <c r="H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3564307539553</v>
      </c>
      <c r="F9" s="21">
        <v>3680251234690</v>
      </c>
      <c r="G9" s="21">
        <v>6651047299004</v>
      </c>
      <c r="H9" s="21">
        <v>6382049788861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19878775013</v>
      </c>
      <c r="F10" s="21">
        <v>20132397551</v>
      </c>
      <c r="G10" s="21">
        <v>35460877677</v>
      </c>
      <c r="H10" s="21">
        <v>39961422932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3544428764540</v>
      </c>
      <c r="F11" s="20">
        <f>F9-F10</f>
        <v>3660118837139</v>
      </c>
      <c r="G11" s="20">
        <f>G9-G10</f>
        <v>6615586421327</v>
      </c>
      <c r="H11" s="20">
        <f>H9-H10</f>
        <v>6342088365929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3039000303336</v>
      </c>
      <c r="F12" s="21">
        <v>3261926184277</v>
      </c>
      <c r="G12" s="21">
        <v>5725290949508</v>
      </c>
      <c r="H12" s="21">
        <v>5670181411770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505428461204</v>
      </c>
      <c r="F13" s="20">
        <f>F11-F12</f>
        <v>398192652862</v>
      </c>
      <c r="G13" s="20">
        <f>G11-G12</f>
        <v>890295471819</v>
      </c>
      <c r="H13" s="20">
        <f>H11-H12</f>
        <v>671906954159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23703874253</v>
      </c>
      <c r="F14" s="21">
        <v>26363767840</v>
      </c>
      <c r="G14" s="21">
        <v>53976666347</v>
      </c>
      <c r="H14" s="21">
        <v>72129016476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74365003959</v>
      </c>
      <c r="F15" s="21">
        <v>70020024727</v>
      </c>
      <c r="G15" s="21">
        <v>128128763848</v>
      </c>
      <c r="H15" s="21">
        <v>149969494868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44912597263</v>
      </c>
      <c r="F16" s="21">
        <v>40804345027</v>
      </c>
      <c r="G16" s="21">
        <v>84161449013</v>
      </c>
      <c r="H16" s="21">
        <v>86627893669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2652774377</v>
      </c>
      <c r="F17" s="21"/>
      <c r="G17" s="21">
        <v>2652774377</v>
      </c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173998662175</v>
      </c>
      <c r="F18" s="21">
        <v>181847274604</v>
      </c>
      <c r="G18" s="21">
        <v>366085437325</v>
      </c>
      <c r="H18" s="21">
        <v>327477132565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45606414732</v>
      </c>
      <c r="F19" s="21">
        <v>40103000388</v>
      </c>
      <c r="G19" s="21">
        <v>87112875550</v>
      </c>
      <c r="H19" s="21">
        <v>82790821897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237815028968</v>
      </c>
      <c r="F20" s="20">
        <f>F13+F14-F15+F17-F18-F19</f>
        <v>132586120983</v>
      </c>
      <c r="G20" s="20">
        <f>G13+G14-G15+G17-G18-G19</f>
        <v>365597835820</v>
      </c>
      <c r="H20" s="20">
        <f>H13+H14-H15+H17-H18-H19</f>
        <v>183798521305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1101018165</v>
      </c>
      <c r="F21" s="21">
        <v>2086481195</v>
      </c>
      <c r="G21" s="21">
        <v>3473208183</v>
      </c>
      <c r="H21" s="21">
        <v>2517684244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1020975742</v>
      </c>
      <c r="F22" s="21">
        <v>320463561</v>
      </c>
      <c r="G22" s="21">
        <v>1679567398</v>
      </c>
      <c r="H22" s="21">
        <v>407274257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80042423</v>
      </c>
      <c r="F23" s="20">
        <f>F21-F22</f>
        <v>1766017634</v>
      </c>
      <c r="G23" s="20">
        <f>G21-G22</f>
        <v>1793640785</v>
      </c>
      <c r="H23" s="20">
        <f>H21-H22</f>
        <v>2110409987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237895071391</v>
      </c>
      <c r="F24" s="20">
        <f>F20+F23</f>
        <v>134352138617</v>
      </c>
      <c r="G24" s="20">
        <f>G20+G23</f>
        <v>367391476605</v>
      </c>
      <c r="H24" s="20">
        <f>H20+H23</f>
        <v>185908931292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18508623790</v>
      </c>
      <c r="F25" s="21">
        <v>18973586060</v>
      </c>
      <c r="G25" s="21">
        <v>29720603730</v>
      </c>
      <c r="H25" s="21">
        <v>25199476499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134795502</v>
      </c>
      <c r="F26" s="21">
        <v>-1118085088</v>
      </c>
      <c r="G26" s="21">
        <v>9576183817</v>
      </c>
      <c r="H26" s="21">
        <v>2141400136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219251652099</v>
      </c>
      <c r="F27" s="20">
        <f>F24-F25-F26</f>
        <v>116496637645</v>
      </c>
      <c r="G27" s="20">
        <f>G24-G25-G26</f>
        <v>328094689058</v>
      </c>
      <c r="H27" s="20">
        <f>H24-H25-H26</f>
        <v>158568054657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201897024108</v>
      </c>
      <c r="F28" s="21">
        <v>101357118098</v>
      </c>
      <c r="G28" s="21">
        <v>303583467616</v>
      </c>
      <c r="H28" s="21">
        <v>144071770082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-17354627991</v>
      </c>
      <c r="F29" s="21">
        <v>12903349371</v>
      </c>
      <c r="G29" s="21">
        <v>-24511221445</v>
      </c>
      <c r="H29" s="21">
        <v>15519599623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1475</v>
      </c>
      <c r="F30" s="21">
        <v>1480</v>
      </c>
      <c r="G30" s="21">
        <v>2045</v>
      </c>
      <c r="H30" s="21">
        <v>1018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1:H1"/>
    <mergeCell ref="A3:H3"/>
    <mergeCell ref="A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2018-08-22T07:33:09Z</dcterms:modified>
  <cp:category/>
  <cp:version/>
  <cp:contentType/>
  <cp:contentStatus/>
</cp:coreProperties>
</file>